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<sst xmlns="http://schemas.openxmlformats.org/spreadsheetml/2006/main" count="30" uniqueCount="30">
  <si>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5/97 Líquido</t>
  </si>
  <si>
    <t>Agreg. Líquido</t>
  </si>
  <si>
    <t>Empresa Líq.</t>
  </si>
  <si>
    <t>Propostas do Juízo</t>
  </si>
  <si>
    <t>Sind. Líquido</t>
  </si>
  <si>
    <t>Única Bruto</t>
  </si>
  <si>
    <t>Única Líquido</t>
  </si>
  <si>
    <t xml:space="preserve"> 5/97 Bruto</t>
  </si>
  <si>
    <t>Agreg. Bruto</t>
  </si>
  <si>
    <t>Base das propostas</t>
  </si>
  <si>
    <t>Empresa Bruto</t>
  </si>
  <si>
    <t>Total dos exeqüentes:</t>
  </si>
  <si>
    <t>INSS empregado (0,39%)</t>
  </si>
  <si>
    <t>INSS empregador (10,67%)</t>
  </si>
  <si>
    <t>IRPF</t>
  </si>
  <si>
    <t>Parcelas indenizatórias</t>
  </si>
  <si>
    <t>Parcelas salariais</t>
  </si>
  <si>
    <t>Propostas das Partes</t>
  </si>
  <si>
    <t>Remuneração Global (Boa Vista)</t>
  </si>
  <si>
    <t>Todos Líquido</t>
  </si>
  <si>
    <t>Valor Estimado da Execução</t>
  </si>
  <si>
    <t>Periculosidade</t>
  </si>
  <si>
    <t>Saldo de Horas e Horas-Viagem</t>
  </si>
  <si>
    <t>SAT empregador (2,76%)</t>
  </si>
  <si>
    <t>Sind. Bruto</t>
  </si>
  <si>
    <t>Tamburello (DF e outros)</t>
  </si>
  <si>
    <t>Tamburelo (Boa Vista)</t>
  </si>
  <si>
    <t>Tamburelo (Manaus)</t>
  </si>
  <si>
    <t>Todos Bruto</t>
  </si>
  <si>
    <t>Total a executar: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</si>
</sst>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$-409]* #,##0.00_);_([$$-409]* \#\,##0.00\);_([$$-409]* &quot;-&quot;??_);_(@_)"/>
    <numFmt numFmtId="173" formatCode="[$$-409]* #,##0_);_([$$-409]* \#\,##0\);_([$$-409]* &quot;-&quot;_);_(@_)"/>
    <numFmt numFmtId="174" formatCode="0.0000"/>
  </numFmts>
  <fonts count="36">
    <font>
      <sz val="10"/>
      <name val="Arial"/>
      <family val="0"/>
    </font>
    <font>
      <sz val="10"/>
      <color indexed="9"/>
      <name val="Arial"/>
      <family val="0"/>
    </font>
    <font>
      <sz val="11"/>
      <color indexed="10"/>
      <name val="Calibri"/>
      <family val="2"/>
    </font>
    <font>
      <u val="single"/>
      <sz val="10"/>
      <name val="Arial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3" fontId="0" fillId="0" borderId="0">
      <alignment/>
      <protection/>
    </xf>
    <xf numFmtId="173" fontId="0" fillId="0" borderId="0">
      <alignment/>
      <protection/>
    </xf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2" fontId="0" fillId="0" borderId="0">
      <alignment/>
      <protection/>
    </xf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>
      <alignment/>
      <protection/>
    </xf>
    <xf numFmtId="0" fontId="28" fillId="21" borderId="5" applyNumberFormat="0" applyAlignment="0" applyProtection="0"/>
    <xf numFmtId="4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Alignment="1">
      <alignment/>
    </xf>
    <xf numFmtId="3" fontId="0" fillId="0" borderId="0" xfId="52" applyNumberFormat="1">
      <alignment/>
      <protection/>
    </xf>
    <xf numFmtId="0" fontId="0" fillId="0" borderId="0" xfId="52" applyNumberFormat="1" applyAlignment="1">
      <alignment horizontal="right"/>
      <protection/>
    </xf>
    <xf numFmtId="3" fontId="0" fillId="0" borderId="0" xfId="52" applyNumberFormat="1" applyAlignment="1">
      <alignment horizontal="right"/>
      <protection/>
    </xf>
    <xf numFmtId="0" fontId="1" fillId="0" borderId="0" xfId="52" applyNumberFormat="1" applyFont="1">
      <alignment/>
      <protection/>
    </xf>
    <xf numFmtId="3" fontId="1" fillId="0" borderId="0" xfId="52" applyNumberFormat="1" applyFont="1">
      <alignment/>
      <protection/>
    </xf>
    <xf numFmtId="10" fontId="0" fillId="0" borderId="0" xfId="52" applyNumberFormat="1">
      <alignment/>
      <protection/>
    </xf>
    <xf numFmtId="9" fontId="0" fillId="0" borderId="0" xfId="52" applyNumberFormat="1">
      <alignment/>
      <protection/>
    </xf>
    <xf numFmtId="4" fontId="0" fillId="0" borderId="0" xfId="52">
      <alignment/>
      <protection/>
    </xf>
    <xf numFmtId="0" fontId="3" fillId="0" borderId="0" xfId="0" applyFont="1" applyAlignment="1">
      <alignment/>
    </xf>
    <xf numFmtId="3" fontId="0" fillId="0" borderId="0" xfId="52" applyNumberFormat="1" applyAlignment="1">
      <alignment horizontal="center" vertical="center"/>
      <protection/>
    </xf>
    <xf numFmtId="0" fontId="0" fillId="0" borderId="0" xfId="52" applyNumberFormat="1" applyAlignment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0" xfId="37"/>
    <cellStyle name="Currency0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Incorreto" xfId="46"/>
    <cellStyle name="Currency" xfId="47"/>
    <cellStyle name="Neutra" xfId="48"/>
    <cellStyle name="Nota" xfId="49"/>
    <cellStyle name="Percent" xfId="50"/>
    <cellStyle name="Saída" xfId="51"/>
    <cellStyle name="Comma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9999FF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26.00390625" style="0" customWidth="1"/>
    <col min="2" max="3" width="12.8515625" style="0" customWidth="1"/>
    <col min="4" max="4" width="17.28125" style="0" customWidth="1"/>
    <col min="5" max="5" width="12.8515625" style="0" customWidth="1"/>
    <col min="6" max="13" width="12.8515625" style="1" customWidth="1"/>
    <col min="14" max="15" width="17.7109375" style="0" customWidth="1"/>
  </cols>
  <sheetData>
    <row r="1" spans="1:13" ht="12.75">
      <c r="A1" s="9"/>
      <c r="B1" s="11" t="s">
        <v>20</v>
      </c>
      <c r="C1" s="11"/>
      <c r="D1" s="11"/>
      <c r="E1" s="11"/>
      <c r="F1" s="10" t="s">
        <v>17</v>
      </c>
      <c r="G1" s="10"/>
      <c r="H1" s="10"/>
      <c r="I1" s="10"/>
      <c r="J1" s="10" t="s">
        <v>3</v>
      </c>
      <c r="K1" s="10"/>
      <c r="L1" s="10"/>
      <c r="M1" s="10"/>
    </row>
    <row r="2" spans="2:13" ht="12.75">
      <c r="B2" s="2" t="s">
        <v>7</v>
      </c>
      <c r="C2" s="2" t="s">
        <v>0</v>
      </c>
      <c r="D2" s="2" t="s">
        <v>28</v>
      </c>
      <c r="E2" s="2" t="s">
        <v>19</v>
      </c>
      <c r="F2" s="3" t="s">
        <v>10</v>
      </c>
      <c r="G2" s="3" t="s">
        <v>2</v>
      </c>
      <c r="H2" s="3" t="s">
        <v>24</v>
      </c>
      <c r="I2" s="3" t="s">
        <v>4</v>
      </c>
      <c r="J2" s="3" t="s">
        <v>5</v>
      </c>
      <c r="K2" s="3" t="s">
        <v>6</v>
      </c>
      <c r="L2" s="3" t="s">
        <v>8</v>
      </c>
      <c r="M2" s="3" t="s">
        <v>1</v>
      </c>
    </row>
    <row r="3" spans="1:13" ht="12.75">
      <c r="A3" t="s">
        <v>25</v>
      </c>
      <c r="B3" s="1">
        <f>535993307.018646/607982350.34*733000000</f>
        <v>646208058.2190531</v>
      </c>
      <c r="C3" s="1">
        <f>+B3/SUM($B$3:$B$8)*$C$16</f>
        <v>550292114.7135736</v>
      </c>
      <c r="D3" s="1">
        <f>B3</f>
        <v>646208058.2190531</v>
      </c>
      <c r="E3" s="1">
        <f aca="true" t="shared" si="0" ref="E3:E8">+D3/SUM($D$3:$D$8)*$E$16</f>
        <v>550292114.7135736</v>
      </c>
      <c r="F3" s="1">
        <f aca="true" t="shared" si="1" ref="F3:F8">(+$F$18-SUM($F$11:$F$13))/SUM($D$3:$D$8)*D3</f>
        <v>192490144.8510708</v>
      </c>
      <c r="G3" s="1">
        <f aca="true" t="shared" si="2" ref="G3:G8">+F3/SUM($F$3:$F$8)*$G$16</f>
        <v>192268722.13843536</v>
      </c>
      <c r="H3" s="1">
        <f>(+$H$18-SUM($H$11:$H$13))/SUM($D$3:$D$5)*D3</f>
        <v>294975044.05544376</v>
      </c>
      <c r="I3" s="1">
        <f>+H3/SUM($H$3:$H$5)*$I$16</f>
        <v>294715570.33841556</v>
      </c>
      <c r="J3" s="1">
        <f>+D3*$J$18</f>
        <v>284331545.6163834</v>
      </c>
      <c r="K3" s="1">
        <f>J3/SUM($J$3:$J$5)*$K$16</f>
        <v>283847665.02238894</v>
      </c>
      <c r="L3" s="1">
        <f aca="true" t="shared" si="3" ref="L3:L8">+D3*$L$18</f>
        <v>355414432.02047926</v>
      </c>
      <c r="M3" s="1">
        <f aca="true" t="shared" si="4" ref="M3:M8">+L3/SUM($L$3:$L$8)*$M$16</f>
        <v>354653328.1695089</v>
      </c>
    </row>
    <row r="4" spans="1:13" ht="12.75">
      <c r="A4" t="s">
        <v>27</v>
      </c>
      <c r="B4" s="1">
        <v>79369651.3335729</v>
      </c>
      <c r="C4" s="1">
        <f>+B4/SUM($B$3:$B$8)*$C$16</f>
        <v>67588902.24427575</v>
      </c>
      <c r="D4" s="1">
        <f>B4</f>
        <v>79369651.3335729</v>
      </c>
      <c r="E4" s="1">
        <f t="shared" si="0"/>
        <v>67588902.24427575</v>
      </c>
      <c r="F4" s="1">
        <f t="shared" si="1"/>
        <v>23642347.828475237</v>
      </c>
      <c r="G4" s="1">
        <f t="shared" si="2"/>
        <v>23615151.876218554</v>
      </c>
      <c r="H4" s="1">
        <f>(+$H$18-SUM($H$11:$H$13))/SUM($D$3:$D$5)*D4</f>
        <v>36229920.226172104</v>
      </c>
      <c r="I4" s="1">
        <f>+H4/SUM($H$3:$H$5)*$I$16</f>
        <v>36198050.709553085</v>
      </c>
      <c r="J4" s="1">
        <f>+D4*$J$18</f>
        <v>34922646.58677208</v>
      </c>
      <c r="K4" s="1">
        <f>J4/SUM($J$3:$J$5)*$K$16</f>
        <v>34863214.5918535</v>
      </c>
      <c r="L4" s="1">
        <f t="shared" si="3"/>
        <v>43653308.2334651</v>
      </c>
      <c r="M4" s="1">
        <f t="shared" si="4"/>
        <v>43559826.65812442</v>
      </c>
    </row>
    <row r="5" spans="1:13" ht="12.75">
      <c r="A5" t="s">
        <v>26</v>
      </c>
      <c r="B5" s="1">
        <v>19267470.4795568</v>
      </c>
      <c r="C5" s="1">
        <f>+B5/SUM($B$3:$B$8)*$C$16</f>
        <v>16407621.261483127</v>
      </c>
      <c r="D5" s="1">
        <f>B5</f>
        <v>19267470.4795568</v>
      </c>
      <c r="E5" s="1">
        <f t="shared" si="0"/>
        <v>16407621.261483127</v>
      </c>
      <c r="F5" s="1">
        <f t="shared" si="1"/>
        <v>5739325.1853668485</v>
      </c>
      <c r="G5" s="1">
        <f t="shared" si="2"/>
        <v>5732723.200874479</v>
      </c>
      <c r="H5" s="1">
        <f>(+$H$18-SUM($H$11:$H$13))/SUM($D$3:$D$5)*D5</f>
        <v>8795035.718384137</v>
      </c>
      <c r="I5" s="1">
        <f>+H5/SUM($H$3:$H$5)*$I$16</f>
        <v>8787299.197430126</v>
      </c>
      <c r="J5" s="1">
        <f>+D5*$J$18</f>
        <v>8477687.011004992</v>
      </c>
      <c r="K5" s="1">
        <f>J5/SUM($J$3:$J$5)*$K$16</f>
        <v>8463259.529109899</v>
      </c>
      <c r="L5" s="1">
        <f t="shared" si="3"/>
        <v>10597108.76375624</v>
      </c>
      <c r="M5" s="1">
        <f t="shared" si="4"/>
        <v>10574415.537025418</v>
      </c>
    </row>
    <row r="6" spans="1:13" ht="12.75">
      <c r="A6" t="s">
        <v>21</v>
      </c>
      <c r="C6" s="1"/>
      <c r="D6" s="1">
        <v>70000000</v>
      </c>
      <c r="E6" s="1">
        <f t="shared" si="0"/>
        <v>59609977.839199886</v>
      </c>
      <c r="F6" s="1">
        <f t="shared" si="1"/>
        <v>20851349.605125785</v>
      </c>
      <c r="G6" s="1">
        <f t="shared" si="2"/>
        <v>20827364.15696038</v>
      </c>
      <c r="L6" s="1">
        <f t="shared" si="3"/>
        <v>38500000</v>
      </c>
      <c r="M6" s="1">
        <f t="shared" si="4"/>
        <v>38417554</v>
      </c>
    </row>
    <row r="7" spans="1:13" ht="12.75">
      <c r="A7" t="s">
        <v>22</v>
      </c>
      <c r="C7" s="1"/>
      <c r="D7" s="1">
        <v>35000000</v>
      </c>
      <c r="E7" s="1">
        <f t="shared" si="0"/>
        <v>29804988.919599943</v>
      </c>
      <c r="F7" s="1">
        <f t="shared" si="1"/>
        <v>10425674.802562892</v>
      </c>
      <c r="G7" s="1">
        <f t="shared" si="2"/>
        <v>10413682.07848019</v>
      </c>
      <c r="L7" s="1">
        <f t="shared" si="3"/>
        <v>19250000</v>
      </c>
      <c r="M7" s="1">
        <f t="shared" si="4"/>
        <v>19208777</v>
      </c>
    </row>
    <row r="8" spans="1:13" ht="12.75">
      <c r="A8" t="s">
        <v>18</v>
      </c>
      <c r="C8" s="1"/>
      <c r="D8" s="1">
        <v>23000000</v>
      </c>
      <c r="E8" s="1">
        <f t="shared" si="0"/>
        <v>19586135.575737108</v>
      </c>
      <c r="F8" s="1">
        <f t="shared" si="1"/>
        <v>6851157.727398473</v>
      </c>
      <c r="G8" s="1">
        <f t="shared" si="2"/>
        <v>6843276.79442984</v>
      </c>
      <c r="L8" s="1">
        <f t="shared" si="3"/>
        <v>12650000.000000002</v>
      </c>
      <c r="M8" s="1">
        <f t="shared" si="4"/>
        <v>12622910.600000003</v>
      </c>
    </row>
    <row r="9" spans="1:13" ht="12.75">
      <c r="A9" s="4" t="s">
        <v>16</v>
      </c>
      <c r="B9" s="5">
        <f>SUM(B3:B8)-B10</f>
        <v>560123575.3842015</v>
      </c>
      <c r="C9" s="1"/>
      <c r="D9" s="5">
        <f>SUM(D3:D8)-D10</f>
        <v>656379575.3842015</v>
      </c>
      <c r="E9" s="5"/>
      <c r="G9" s="5"/>
      <c r="H9" s="5"/>
      <c r="I9" s="5"/>
      <c r="J9" s="5">
        <f>SUM(J3:J8)-J10</f>
        <v>143010274.5661791</v>
      </c>
      <c r="K9" s="5"/>
      <c r="L9" s="5">
        <f>SUM(L3:L8)-L10</f>
        <v>263599244.3697192</v>
      </c>
      <c r="M9" s="5"/>
    </row>
    <row r="10" spans="1:13" ht="12.75">
      <c r="A10" s="4" t="s">
        <v>15</v>
      </c>
      <c r="B10" s="5">
        <f>(SUM(B3:B8)/12*16/12*(1.08*1.2))+(SUM(B3:B8)*13/12*0.08*1.2)</f>
        <v>184721604.64798135</v>
      </c>
      <c r="C10" s="1"/>
      <c r="D10" s="5">
        <f>(SUM(D3:D8)/12*16/12*(1.08*1.2))+(SUM(D3:D8)*13/12*0.08*1.2)</f>
        <v>216465604.64798135</v>
      </c>
      <c r="E10" s="5"/>
      <c r="G10" s="5"/>
      <c r="H10" s="5"/>
      <c r="I10" s="5"/>
      <c r="J10" s="5">
        <f>B10</f>
        <v>184721604.64798135</v>
      </c>
      <c r="K10" s="5"/>
      <c r="L10" s="5">
        <f>D10</f>
        <v>216465604.64798135</v>
      </c>
      <c r="M10" s="5"/>
    </row>
    <row r="11" spans="1:12" ht="12.75">
      <c r="A11" t="s">
        <v>13</v>
      </c>
      <c r="B11" s="1">
        <f>+B9*0.1067</f>
        <v>59765185.4934943</v>
      </c>
      <c r="C11" s="1"/>
      <c r="D11" s="1">
        <f>+D9*0.1067</f>
        <v>70035700.6934943</v>
      </c>
      <c r="E11" s="1"/>
      <c r="F11" s="1">
        <f>+B11/SUM($B$11:$B$13)*10000000</f>
        <v>8182515.337423312</v>
      </c>
      <c r="H11" s="1">
        <f>+B11/SUM($B$11:$B$13)*10000000</f>
        <v>8182515.337423312</v>
      </c>
      <c r="J11" s="1">
        <f>+J9*0.1067</f>
        <v>15259196.29621131</v>
      </c>
      <c r="L11" s="1">
        <f>+L9*0.1067</f>
        <v>28126039.37424904</v>
      </c>
    </row>
    <row r="12" spans="1:12" ht="12.75">
      <c r="A12" t="s">
        <v>23</v>
      </c>
      <c r="B12" s="1">
        <f>+B9*0.0276</f>
        <v>15459410.680603964</v>
      </c>
      <c r="C12" s="1"/>
      <c r="D12" s="1">
        <f>+D9*0.0276</f>
        <v>18116076.280603964</v>
      </c>
      <c r="E12" s="1"/>
      <c r="F12" s="1">
        <f>+B12/SUM($B$11:$B$13)*10000000</f>
        <v>2116564.417177914</v>
      </c>
      <c r="H12" s="1">
        <f>+B12/SUM($B$11:$B$13)*10000000</f>
        <v>2116564.417177914</v>
      </c>
      <c r="J12" s="1">
        <f>+J9*0.0276</f>
        <v>3947083.5780265434</v>
      </c>
      <c r="L12" s="1">
        <f>+L9*0.0276</f>
        <v>7275339.144604251</v>
      </c>
    </row>
    <row r="13" spans="1:12" ht="12.75">
      <c r="A13" t="s">
        <v>12</v>
      </c>
      <c r="B13" s="1">
        <f>-B9*0.0039</f>
        <v>-2184481.943998386</v>
      </c>
      <c r="C13" s="1"/>
      <c r="D13" s="1">
        <f>-D9*0.0039</f>
        <v>-2559880.343998386</v>
      </c>
      <c r="E13" s="1"/>
      <c r="F13" s="1">
        <f>+B13/SUM($B$11:$B$13)*10000000</f>
        <v>-299079.754601227</v>
      </c>
      <c r="H13" s="1">
        <f>+B13/SUM($B$11:$B$13)*10000000</f>
        <v>-299079.754601227</v>
      </c>
      <c r="J13" s="1">
        <f>-J9*0.0039</f>
        <v>-557740.0708080985</v>
      </c>
      <c r="L13" s="1">
        <f>-L9*0.0039</f>
        <v>-1028037.0530419049</v>
      </c>
    </row>
    <row r="14" spans="1:5" ht="12.75">
      <c r="A14" t="s">
        <v>14</v>
      </c>
      <c r="B14" s="1">
        <v>-108372059.868852</v>
      </c>
      <c r="C14" s="1"/>
      <c r="D14" s="1">
        <f>+B14/SUM(B3:B8)*SUM(D3:D8)</f>
        <v>-126995559.13431507</v>
      </c>
      <c r="E14" s="1"/>
    </row>
    <row r="15" spans="1:12" ht="12.75">
      <c r="A15" t="s">
        <v>29</v>
      </c>
      <c r="B15" s="1">
        <f>SUM(B3:B8)+SUM(B11:B14)</f>
        <v>709513234.3934307</v>
      </c>
      <c r="C15" s="1"/>
      <c r="D15" s="1">
        <f>SUM(D3:D8)+SUM(D11:D14)</f>
        <v>831441517.5279676</v>
      </c>
      <c r="E15" s="1"/>
      <c r="F15" s="1">
        <f>SUM(F3:F8)+SUM(F11:F14)</f>
        <v>270000000</v>
      </c>
      <c r="H15" s="1">
        <f>SUM(H3:H8)+SUM(H11:H14)</f>
        <v>350000000</v>
      </c>
      <c r="J15" s="1">
        <f>SUM(J3:J8)+SUM(J11:J14)</f>
        <v>346380419.0175902</v>
      </c>
      <c r="L15" s="1">
        <f>SUM(L3:L8)+SUM(L11:L14)</f>
        <v>514438190.4835119</v>
      </c>
    </row>
    <row r="16" spans="1:13" ht="12.75">
      <c r="A16" t="s">
        <v>11</v>
      </c>
      <c r="C16" s="1">
        <f>+SUM(B3:B8)+SUM(B13:B14)</f>
        <v>634288638.2193325</v>
      </c>
      <c r="D16" s="1"/>
      <c r="E16" s="1">
        <f>+SUM(D3:D8)+SUM(D13:D14)</f>
        <v>743289740.5538694</v>
      </c>
      <c r="G16" s="1">
        <f>+SUM(F3:F8)+SUM(F13:F14)</f>
        <v>259700920.2453988</v>
      </c>
      <c r="I16" s="1">
        <f>+SUM(H3:H8)+SUM(H13:H14)</f>
        <v>339700920.24539876</v>
      </c>
      <c r="K16" s="1">
        <f>+SUM(J3:J8)+SUM(J13:J14)</f>
        <v>327174139.1433523</v>
      </c>
      <c r="M16" s="1">
        <f>+SUM(L3:L8)+SUM(L13:L14)</f>
        <v>479036811.9646587</v>
      </c>
    </row>
    <row r="17" spans="1:5" ht="12.75">
      <c r="A17" s="2"/>
      <c r="B17" s="1"/>
      <c r="C17" s="1"/>
      <c r="D17" s="1"/>
      <c r="E17" s="1"/>
    </row>
    <row r="18" spans="1:12" ht="12.75">
      <c r="A18" t="s">
        <v>9</v>
      </c>
      <c r="C18" s="1"/>
      <c r="D18" s="1"/>
      <c r="E18" s="1"/>
      <c r="F18" s="1">
        <v>270000000</v>
      </c>
      <c r="H18" s="1">
        <v>350000000</v>
      </c>
      <c r="J18" s="6">
        <v>0.44</v>
      </c>
      <c r="L18" s="6">
        <v>0.55</v>
      </c>
    </row>
    <row r="19" spans="2:5" ht="12.75">
      <c r="B19" s="1"/>
      <c r="C19" s="1"/>
      <c r="D19" s="1"/>
      <c r="E19" s="1"/>
    </row>
    <row r="20" spans="2:14" ht="12.75">
      <c r="B20" s="1"/>
      <c r="C20" s="7"/>
      <c r="D20" s="1"/>
      <c r="E20" s="1"/>
      <c r="N20" s="3"/>
    </row>
    <row r="21" spans="2:5" ht="12.75">
      <c r="B21" s="1"/>
      <c r="C21" s="7"/>
      <c r="D21" s="1"/>
      <c r="E21" s="1"/>
    </row>
    <row r="22" spans="2:12" ht="12.75">
      <c r="B22" s="1"/>
      <c r="C22" s="7"/>
      <c r="D22" s="1"/>
      <c r="E22" s="1"/>
      <c r="L22" s="8"/>
    </row>
    <row r="23" spans="3:5" ht="12.75">
      <c r="C23" s="1"/>
      <c r="D23" s="1"/>
      <c r="E23" s="1"/>
    </row>
    <row r="24" spans="3:5" ht="12.75">
      <c r="C24" s="1"/>
      <c r="D24" s="1"/>
      <c r="E24" s="1"/>
    </row>
    <row r="25" spans="3:5" ht="12.75">
      <c r="C25" s="1"/>
      <c r="D25" s="1"/>
      <c r="E25" s="1"/>
    </row>
    <row r="26" spans="3:5" ht="12.75">
      <c r="C26" s="1"/>
      <c r="D26" s="6"/>
      <c r="E26" s="1"/>
    </row>
    <row r="27" spans="3:5" ht="12.75">
      <c r="C27" s="1"/>
      <c r="D27" s="1"/>
      <c r="E27" s="1"/>
    </row>
  </sheetData>
  <sheetProtection/>
  <mergeCells count="3">
    <mergeCell ref="J1:M1"/>
    <mergeCell ref="F1:I1"/>
    <mergeCell ref="B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>
    <oddHeader>&amp;C&amp;"Arial"&amp;10Sheet1</oddHeader>
    <oddFooter>&amp;C&amp;"Arial"&amp;10Page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>
    <oddHeader>&amp;C&amp;"Arial"&amp;10Sheet1</oddHeader>
    <oddFooter>&amp;C&amp;"Arial"&amp;10Page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>
    <oddHeader>&amp;C&amp;"Arial"&amp;10Sheet1</oddHeader>
    <oddFooter>&amp;C&amp;"Arial"&amp;10Page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SINDICATO</cp:lastModifiedBy>
  <dcterms:created xsi:type="dcterms:W3CDTF">2012-07-23T13:04:44Z</dcterms:created>
  <dcterms:modified xsi:type="dcterms:W3CDTF">2012-07-23T13:04:44Z</dcterms:modified>
  <cp:category/>
  <cp:version/>
  <cp:contentType/>
  <cp:contentStatus/>
</cp:coreProperties>
</file>